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0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Sheets'!$A$1:$F$65</definedName>
    <definedName name="_xlnm.Print_Area" localSheetId="3">'Cash Flows'!$A$1:$G$69</definedName>
  </definedNames>
  <calcPr fullCalcOnLoad="1"/>
</workbook>
</file>

<file path=xl/sharedStrings.xml><?xml version="1.0" encoding="utf-8"?>
<sst xmlns="http://schemas.openxmlformats.org/spreadsheetml/2006/main" count="146" uniqueCount="117">
  <si>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</si>
  <si>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</si>
  <si>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</si>
  <si>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</si>
  <si>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</si>
  <si>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</si>
  <si>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</si>
  <si>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</si>
  <si>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</si>
  <si>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</si>
  <si>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</si>
  <si>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</si>
  <si>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</si>
  <si>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</si>
  <si>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</si>
  <si>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</si>
  <si>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</si>
  <si>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</si>
  <si>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</si>
  <si>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</si>
  <si>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</si>
  <si>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</si>
  <si>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</si>
  <si>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</si>
  <si>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</si>
  <si>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</si>
  <si>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</si>
  <si>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</si>
  <si>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</si>
  <si>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</si>
  <si>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</si>
  <si>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</si>
  <si>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</si>
  <si>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</si>
  <si>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</si>
  <si>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</si>
  <si>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</si>
  <si>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</si>
  <si>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</si>
  <si>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</si>
  <si>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</si>
  <si>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</si>
  <si>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</si>
  <si>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</si>
  <si>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</si>
  <si>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</si>
  <si>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</si>
  <si>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</si>
  <si>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</si>
  <si>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</si>
  <si>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</si>
  <si>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</si>
  <si>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</si>
  <si>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</si>
  <si>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</si>
  <si>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</si>
  <si>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</si>
  <si>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</si>
  <si>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</si>
  <si>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</si>
  <si>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</si>
  <si>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</si>
  <si>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</si>
  <si>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</si>
  <si>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</si>
  <si>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</si>
  <si>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</si>
  <si>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</si>
  <si>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</si>
  <si>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</si>
  <si>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</si>
  <si>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</si>
  <si>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</si>
  <si>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</si>
  <si>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</si>
  <si>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</si>
  <si>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</si>
  <si>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</si>
  <si>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</si>
  <si>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</si>
  <si>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 xml:space="preserve"> to equity holders of the parent</t>
  </si>
  <si>
    <t>Net loss for the period</t>
  </si>
  <si>
    <t>As at</t>
  </si>
  <si>
    <t>Accumulated losses</t>
  </si>
  <si>
    <t>Reserves</t>
  </si>
  <si>
    <t>Reserve on</t>
  </si>
  <si>
    <t>ESOS</t>
  </si>
  <si>
    <t>Cash and cash equivalents</t>
  </si>
  <si>
    <t>Short term investment</t>
  </si>
  <si>
    <t>Trade payables</t>
  </si>
  <si>
    <t>At 1 January 2007</t>
  </si>
  <si>
    <t>Share options granted under ESOS</t>
  </si>
  <si>
    <t>Loss before taxation</t>
  </si>
  <si>
    <t>Net cash used in investing activities</t>
  </si>
  <si>
    <t>Acquisition of equipment</t>
  </si>
  <si>
    <t xml:space="preserve">Accumulated </t>
  </si>
  <si>
    <t>Losses</t>
  </si>
  <si>
    <t>31 DEC 2007</t>
  </si>
  <si>
    <t>Loss before amortisation,</t>
  </si>
  <si>
    <t>Operating loss before working capital changes</t>
  </si>
  <si>
    <t>QUARTERLY FINANCIAL REPORT FOR THE FIRST QUARTER ENDED</t>
  </si>
  <si>
    <t>31 MARCH 2008</t>
  </si>
  <si>
    <t>31 MAR 2008</t>
  </si>
  <si>
    <t>31 MAR 2007</t>
  </si>
  <si>
    <t>At 31 Mar 2007</t>
  </si>
  <si>
    <t>At 31 Mar 2008</t>
  </si>
  <si>
    <t>At 1 January 2008</t>
  </si>
  <si>
    <t>31.03.2008</t>
  </si>
  <si>
    <t>31.03.2007</t>
  </si>
  <si>
    <t>Deferred expenditure</t>
  </si>
  <si>
    <t>Deferred expenditure incurred</t>
  </si>
  <si>
    <t>Net cash generated from/(used in) operating activities</t>
  </si>
  <si>
    <t>Cash generated from/(used in) operations</t>
  </si>
  <si>
    <t>Net increase/(decrease) in cash and cash equivalents</t>
  </si>
  <si>
    <t>on pages 5 to 12)</t>
  </si>
  <si>
    <t>Financial Report on pages 5 to 12)</t>
  </si>
  <si>
    <t>Loss per share attributable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</si>
</sst>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workbookViewId="0" topLeftCell="A16">
      <selection activeCell="A3" sqref="A3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49" t="s">
        <v>0</v>
      </c>
      <c r="D2" s="49"/>
      <c r="E2" s="49"/>
      <c r="F2" s="49"/>
      <c r="G2" s="49"/>
    </row>
    <row r="3" spans="3:7" ht="12.75">
      <c r="C3" s="49" t="s">
        <v>1</v>
      </c>
      <c r="D3" s="49"/>
      <c r="E3" s="49"/>
      <c r="F3" s="49"/>
      <c r="G3" s="49"/>
    </row>
    <row r="4" spans="3:7" ht="12.75">
      <c r="C4" s="49" t="s">
        <v>2</v>
      </c>
      <c r="D4" s="49"/>
      <c r="E4" s="49"/>
      <c r="F4" s="49"/>
      <c r="G4" s="49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0" t="s">
        <v>100</v>
      </c>
      <c r="B6" s="50"/>
      <c r="C6" s="50"/>
      <c r="D6" s="50"/>
      <c r="E6" s="50"/>
      <c r="F6" s="50"/>
      <c r="G6" s="50"/>
      <c r="H6" s="50"/>
      <c r="I6" s="50"/>
    </row>
    <row r="7" spans="1:9" ht="13.5" thickBot="1">
      <c r="A7" s="54" t="s">
        <v>101</v>
      </c>
      <c r="B7" s="55"/>
      <c r="C7" s="55"/>
      <c r="D7" s="55"/>
      <c r="E7" s="55"/>
      <c r="F7" s="55"/>
      <c r="G7" s="55"/>
      <c r="H7" s="55"/>
      <c r="I7" s="55"/>
    </row>
    <row r="9" spans="1:2" ht="12.75">
      <c r="A9" s="3" t="s">
        <v>3</v>
      </c>
      <c r="B9" s="3"/>
    </row>
    <row r="10" ht="12.75">
      <c r="A10" s="3"/>
    </row>
    <row r="11" spans="3:9" ht="12.75">
      <c r="C11" s="49" t="s">
        <v>4</v>
      </c>
      <c r="D11" s="49"/>
      <c r="E11" s="49"/>
      <c r="F11" s="1"/>
      <c r="G11" s="49" t="s">
        <v>5</v>
      </c>
      <c r="H11" s="49"/>
      <c r="I11" s="49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102</v>
      </c>
      <c r="D15" s="4"/>
      <c r="E15" s="4" t="s">
        <v>103</v>
      </c>
      <c r="F15" s="4"/>
      <c r="G15" s="5" t="str">
        <f>C15</f>
        <v>31 MAR 2008</v>
      </c>
      <c r="H15" s="5"/>
      <c r="I15" s="5" t="str">
        <f>E15</f>
        <v>31 MAR 2007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445079</v>
      </c>
      <c r="D19" s="6"/>
      <c r="E19" s="6">
        <v>550134</v>
      </c>
      <c r="F19" s="6"/>
      <c r="G19" s="6">
        <v>445079</v>
      </c>
      <c r="H19" s="6"/>
      <c r="I19" s="6">
        <v>550134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15</v>
      </c>
      <c r="C21" s="7">
        <f>-803924</f>
        <v>-803924</v>
      </c>
      <c r="D21" s="7"/>
      <c r="E21" s="7">
        <f>-857740</f>
        <v>-857740</v>
      </c>
      <c r="F21" s="7"/>
      <c r="G21" s="7">
        <f>-803924</f>
        <v>-803924</v>
      </c>
      <c r="H21" s="7"/>
      <c r="I21" s="7">
        <f>-857740</f>
        <v>-857740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98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16</v>
      </c>
      <c r="C24" s="6">
        <f>SUM(C19:C22)</f>
        <v>-358845</v>
      </c>
      <c r="D24" s="7"/>
      <c r="E24" s="6">
        <f>SUM(E19:E22)</f>
        <v>-307606</v>
      </c>
      <c r="F24" s="7"/>
      <c r="G24" s="6">
        <f>SUM(G19:G22)</f>
        <v>-358845</v>
      </c>
      <c r="H24" s="7"/>
      <c r="I24" s="6">
        <f>SUM(I19:I22)</f>
        <v>-307606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17</v>
      </c>
      <c r="C26" s="7"/>
      <c r="D26" s="7"/>
      <c r="E26" s="7"/>
      <c r="F26" s="7"/>
      <c r="G26" s="7"/>
      <c r="H26" s="7"/>
      <c r="I26" s="7"/>
    </row>
    <row r="27" spans="1:9" ht="12.75">
      <c r="A27" t="s">
        <v>18</v>
      </c>
      <c r="C27" s="7">
        <f>-66305</f>
        <v>-66305</v>
      </c>
      <c r="D27" s="7"/>
      <c r="E27" s="7">
        <f>-78884</f>
        <v>-78884</v>
      </c>
      <c r="F27" s="7"/>
      <c r="G27" s="7">
        <f>-66305</f>
        <v>-66305</v>
      </c>
      <c r="H27" s="7"/>
      <c r="I27" s="7">
        <f>-78884</f>
        <v>-78884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19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20</v>
      </c>
      <c r="C31" s="7">
        <v>25827</v>
      </c>
      <c r="D31" s="7"/>
      <c r="E31" s="7">
        <v>37164</v>
      </c>
      <c r="F31" s="7"/>
      <c r="G31" s="7">
        <v>25827</v>
      </c>
      <c r="H31" s="7"/>
      <c r="I31" s="7">
        <v>37164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92</v>
      </c>
      <c r="C33" s="6">
        <f>SUM(C23:C31)</f>
        <v>-399323</v>
      </c>
      <c r="D33" s="6"/>
      <c r="E33" s="6">
        <f>SUM(E23:E31)</f>
        <v>-349326</v>
      </c>
      <c r="F33" s="6"/>
      <c r="G33" s="6">
        <f>SUM(G23:G31)</f>
        <v>-399323</v>
      </c>
      <c r="H33" s="6"/>
      <c r="I33" s="6">
        <f>SUM(I23:I31)</f>
        <v>-349326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21</v>
      </c>
      <c r="C35" s="7">
        <v>0</v>
      </c>
      <c r="D35" s="7"/>
      <c r="E35" s="7">
        <v>0</v>
      </c>
      <c r="F35" s="7"/>
      <c r="G35" s="7">
        <v>0</v>
      </c>
      <c r="H35" s="7"/>
      <c r="I35" s="48">
        <v>0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81</v>
      </c>
      <c r="C37" s="9">
        <f>SUM(C33:C35)</f>
        <v>-399323</v>
      </c>
      <c r="D37" s="6"/>
      <c r="E37" s="9">
        <f>SUM(E33:E35)</f>
        <v>-349326</v>
      </c>
      <c r="F37" s="6"/>
      <c r="G37" s="9">
        <f>SUM(G33:G35)</f>
        <v>-399323</v>
      </c>
      <c r="H37" s="6"/>
      <c r="I37" s="9">
        <f>SUM(I33:I35)</f>
        <v>-349326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78</v>
      </c>
      <c r="C39" s="7"/>
      <c r="D39" s="7"/>
      <c r="E39" s="7"/>
      <c r="F39" s="7"/>
      <c r="G39" s="7"/>
      <c r="H39" s="7"/>
      <c r="I39" s="7"/>
    </row>
    <row r="40" spans="1:9" ht="12.75">
      <c r="A40" t="s">
        <v>79</v>
      </c>
      <c r="C40" s="7">
        <f>C37</f>
        <v>-399323</v>
      </c>
      <c r="D40" s="7"/>
      <c r="E40" s="7">
        <f>E37</f>
        <v>-349326</v>
      </c>
      <c r="F40" s="7"/>
      <c r="G40" s="7">
        <f>G37</f>
        <v>-399323</v>
      </c>
      <c r="H40" s="7"/>
      <c r="I40" s="7">
        <f>I37</f>
        <v>-349326</v>
      </c>
    </row>
    <row r="41" spans="1:9" ht="12.75">
      <c r="A41" t="s">
        <v>22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-399323</v>
      </c>
      <c r="D43" s="6"/>
      <c r="E43" s="9">
        <f>SUM(E39:E41)</f>
        <v>-349326</v>
      </c>
      <c r="F43" s="6"/>
      <c r="G43" s="9">
        <f>SUM(G39:G41)</f>
        <v>-399323</v>
      </c>
      <c r="H43" s="6"/>
      <c r="I43" s="9">
        <f>SUM(I39:I41)</f>
        <v>-349326</v>
      </c>
    </row>
    <row r="44" ht="13.5" thickTop="1"/>
    <row r="46" ht="12.75">
      <c r="A46" t="s">
        <v>116</v>
      </c>
    </row>
    <row r="47" ht="12.75">
      <c r="A47" t="s">
        <v>80</v>
      </c>
    </row>
    <row r="48" spans="1:9" ht="13.5" thickBot="1">
      <c r="A48" s="11" t="s">
        <v>23</v>
      </c>
      <c r="B48" s="11"/>
      <c r="C48" s="12">
        <f>(C43/65000000)*100</f>
        <v>-0.614343076923077</v>
      </c>
      <c r="E48" s="12">
        <f>(E43/65000000)*100</f>
        <v>-0.5374246153846154</v>
      </c>
      <c r="G48" s="12">
        <f>(G43/65000000)*100</f>
        <v>-0.614343076923077</v>
      </c>
      <c r="I48" s="12">
        <f>(I43/65000000)*100</f>
        <v>-0.5374246153846154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24</v>
      </c>
      <c r="B50" s="11"/>
      <c r="C50" s="13">
        <f>-0.61</f>
        <v>-0.61</v>
      </c>
      <c r="E50" s="13">
        <f>E48</f>
        <v>-0.5374246153846154</v>
      </c>
      <c r="G50" s="13">
        <f>-0.61</f>
        <v>-0.61</v>
      </c>
      <c r="H50" s="15"/>
      <c r="I50" s="13">
        <f>I48</f>
        <v>-0.5374246153846154</v>
      </c>
    </row>
    <row r="51" ht="13.5" thickTop="1"/>
    <row r="52" ht="12.75">
      <c r="A52" t="s">
        <v>25</v>
      </c>
    </row>
    <row r="53" ht="12.75">
      <c r="A53" t="s">
        <v>114</v>
      </c>
    </row>
    <row r="55" spans="1:10" ht="39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9" ht="13.5">
      <c r="A56" s="51"/>
      <c r="B56" s="52"/>
      <c r="C56" s="52"/>
      <c r="D56" s="52"/>
      <c r="E56" s="52"/>
      <c r="F56" s="52"/>
      <c r="G56" s="52"/>
      <c r="H56" s="52"/>
      <c r="I56" s="52"/>
    </row>
    <row r="57" spans="1:9" ht="13.5">
      <c r="A57" s="51"/>
      <c r="B57" s="52"/>
      <c r="C57" s="52"/>
      <c r="D57" s="52"/>
      <c r="E57" s="52"/>
      <c r="F57" s="52"/>
      <c r="G57" s="52"/>
      <c r="H57" s="52"/>
      <c r="I57" s="52"/>
    </row>
  </sheetData>
  <mergeCells count="10">
    <mergeCell ref="A56:I56"/>
    <mergeCell ref="A57:I57"/>
    <mergeCell ref="A55:J55"/>
    <mergeCell ref="A7:I7"/>
    <mergeCell ref="C11:E11"/>
    <mergeCell ref="G11:I11"/>
    <mergeCell ref="C2:G2"/>
    <mergeCell ref="C3:G3"/>
    <mergeCell ref="C4:G4"/>
    <mergeCell ref="A6:I6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5"/>
  <sheetViews>
    <sheetView workbookViewId="0" topLeftCell="A34">
      <selection activeCell="D40" sqref="D40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12.28125" style="0" customWidth="1"/>
    <col min="9" max="9" width="10.28125" style="0" bestFit="1" customWidth="1"/>
  </cols>
  <sheetData>
    <row r="2" spans="1:6" ht="12.75">
      <c r="A2" s="49" t="str">
        <f>'[1]Income Statement'!C2</f>
        <v>KZEN SOLUTIONS BERHAD</v>
      </c>
      <c r="B2" s="49"/>
      <c r="C2" s="49"/>
      <c r="D2" s="49"/>
      <c r="E2" s="49"/>
      <c r="F2" s="49"/>
    </row>
    <row r="3" spans="1:6" ht="12.75">
      <c r="A3" s="49" t="str">
        <f>'[1]Income Statement'!C3</f>
        <v>Company no. 645677-D</v>
      </c>
      <c r="B3" s="49"/>
      <c r="C3" s="49"/>
      <c r="D3" s="49"/>
      <c r="E3" s="49"/>
      <c r="F3" s="49"/>
    </row>
    <row r="4" spans="1:6" ht="12.75">
      <c r="A4" s="49" t="str">
        <f>'[1]Income Statement'!C4</f>
        <v>(Incorporated in Malaysia)</v>
      </c>
      <c r="B4" s="49"/>
      <c r="C4" s="49"/>
      <c r="D4" s="49"/>
      <c r="E4" s="49"/>
      <c r="F4" s="49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50" t="str">
        <f>'Income Statement'!A6:I6</f>
        <v>QUARTERLY FINANCIAL REPORT FOR THE FIRST QUARTER ENDED</v>
      </c>
      <c r="B6" s="50"/>
      <c r="C6" s="50"/>
      <c r="D6" s="50"/>
      <c r="E6" s="50"/>
      <c r="F6" s="50"/>
    </row>
    <row r="7" spans="1:6" ht="13.5" thickBot="1">
      <c r="A7" s="55" t="str">
        <f>'Income Statement'!A7:I7</f>
        <v>31 MARCH 2008</v>
      </c>
      <c r="B7" s="55"/>
      <c r="C7" s="55"/>
      <c r="D7" s="55"/>
      <c r="E7" s="55"/>
      <c r="F7" s="55"/>
    </row>
    <row r="9" spans="1:3" ht="12.75">
      <c r="A9" s="3" t="s">
        <v>26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27</v>
      </c>
      <c r="E11" s="1"/>
      <c r="F11" s="1" t="s">
        <v>27</v>
      </c>
    </row>
    <row r="12" spans="4:6" ht="12.75">
      <c r="D12" s="47" t="s">
        <v>102</v>
      </c>
      <c r="E12" s="1"/>
      <c r="F12" s="4" t="s">
        <v>97</v>
      </c>
    </row>
    <row r="13" spans="4:6" ht="12.75">
      <c r="D13" s="4"/>
      <c r="E13" s="4"/>
      <c r="F13" s="46" t="s">
        <v>62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28</v>
      </c>
      <c r="D16" s="18">
        <v>401667</v>
      </c>
      <c r="E16" s="18"/>
      <c r="F16" s="19">
        <v>425475</v>
      </c>
    </row>
    <row r="17" spans="4:6" ht="12.75">
      <c r="D17" s="18"/>
      <c r="E17" s="18"/>
      <c r="F17" s="18"/>
    </row>
    <row r="18" spans="1:6" ht="12.75">
      <c r="A18" s="3" t="s">
        <v>29</v>
      </c>
      <c r="D18" s="18">
        <v>1684826</v>
      </c>
      <c r="E18" s="18"/>
      <c r="F18" s="18">
        <v>1535339</v>
      </c>
    </row>
    <row r="19" spans="4:6" ht="12.75">
      <c r="D19" s="18"/>
      <c r="E19" s="18"/>
      <c r="F19" s="18"/>
    </row>
    <row r="20" spans="1:6" ht="12.75">
      <c r="A20" s="3" t="s">
        <v>109</v>
      </c>
      <c r="D20" s="18">
        <v>50000</v>
      </c>
      <c r="E20" s="18"/>
      <c r="F20" s="18">
        <v>0</v>
      </c>
    </row>
    <row r="21" spans="4:6" ht="12.75">
      <c r="D21" s="18"/>
      <c r="E21" s="18"/>
      <c r="F21" s="18"/>
    </row>
    <row r="22" spans="1:6" ht="12.75">
      <c r="A22" s="3" t="s">
        <v>30</v>
      </c>
      <c r="D22" s="18"/>
      <c r="E22" s="18"/>
      <c r="F22" s="18"/>
    </row>
    <row r="23" spans="2:6" ht="12.75">
      <c r="B23" t="s">
        <v>31</v>
      </c>
      <c r="D23" s="18">
        <v>653899</v>
      </c>
      <c r="E23" s="18"/>
      <c r="F23" s="18">
        <v>1457915</v>
      </c>
    </row>
    <row r="24" spans="2:6" ht="12.75">
      <c r="B24" t="s">
        <v>32</v>
      </c>
      <c r="D24" s="18">
        <v>259256</v>
      </c>
      <c r="E24" s="18"/>
      <c r="F24" s="18">
        <f>119719+101671</f>
        <v>221390</v>
      </c>
    </row>
    <row r="25" spans="2:6" ht="12.75">
      <c r="B25" t="s">
        <v>88</v>
      </c>
      <c r="D25" s="18">
        <v>3182559</v>
      </c>
      <c r="E25" s="18"/>
      <c r="F25" s="18">
        <v>3158982</v>
      </c>
    </row>
    <row r="26" spans="2:6" ht="12.75">
      <c r="B26" t="s">
        <v>87</v>
      </c>
      <c r="D26" s="18">
        <v>695121</v>
      </c>
      <c r="E26" s="18"/>
      <c r="F26" s="18">
        <f>319936+243597</f>
        <v>563533</v>
      </c>
    </row>
    <row r="27" spans="4:6" ht="12.75">
      <c r="D27" s="20">
        <f>SUM(D23:D26)</f>
        <v>4790835</v>
      </c>
      <c r="E27" s="18"/>
      <c r="F27" s="20">
        <f>SUM(F23:F26)</f>
        <v>5401820</v>
      </c>
    </row>
    <row r="28" spans="4:6" s="3" customFormat="1" ht="12.75">
      <c r="D28" s="18"/>
      <c r="E28" s="18"/>
      <c r="F28" s="18"/>
    </row>
    <row r="29" spans="1:6" ht="12.75">
      <c r="A29" s="3" t="s">
        <v>34</v>
      </c>
      <c r="D29" s="18"/>
      <c r="E29" s="18"/>
      <c r="F29" s="18"/>
    </row>
    <row r="30" spans="2:6" ht="12.75">
      <c r="B30" t="s">
        <v>89</v>
      </c>
      <c r="D30" s="18">
        <v>153517</v>
      </c>
      <c r="E30" s="18"/>
      <c r="F30" s="18">
        <v>116491</v>
      </c>
    </row>
    <row r="31" spans="2:6" ht="12.75">
      <c r="B31" t="s">
        <v>35</v>
      </c>
      <c r="D31" s="18">
        <v>151779</v>
      </c>
      <c r="E31" s="18"/>
      <c r="F31" s="18">
        <v>361498</v>
      </c>
    </row>
    <row r="32" spans="2:6" ht="12.75">
      <c r="B32" t="s">
        <v>36</v>
      </c>
      <c r="D32" s="18">
        <v>0</v>
      </c>
      <c r="E32" s="18"/>
      <c r="F32" s="18">
        <v>0</v>
      </c>
    </row>
    <row r="33" spans="4:6" ht="12.75">
      <c r="D33" s="20">
        <f>SUM(D30:D32)</f>
        <v>305296</v>
      </c>
      <c r="E33" s="18"/>
      <c r="F33" s="20">
        <f>SUM(F30:F32)</f>
        <v>477989</v>
      </c>
    </row>
    <row r="34" spans="1:6" ht="12.75">
      <c r="A34" s="3" t="s">
        <v>37</v>
      </c>
      <c r="D34" s="20">
        <f>D27-D33</f>
        <v>4485539</v>
      </c>
      <c r="E34" s="18"/>
      <c r="F34" s="20">
        <f>F27-F33</f>
        <v>4923831</v>
      </c>
    </row>
    <row r="35" spans="4:6" s="3" customFormat="1" ht="13.5" thickBot="1">
      <c r="D35" s="21">
        <f>D16+D18+D34+D20</f>
        <v>6622032</v>
      </c>
      <c r="E35" s="18"/>
      <c r="F35" s="21">
        <f>F16+F18+F34</f>
        <v>6884645</v>
      </c>
    </row>
    <row r="36" spans="4:6" ht="13.5" thickTop="1">
      <c r="D36" s="18"/>
      <c r="E36" s="18"/>
      <c r="F36" s="18"/>
    </row>
    <row r="37" spans="4:6" ht="12.75">
      <c r="D37" s="18"/>
      <c r="E37" s="18"/>
      <c r="F37" s="18"/>
    </row>
    <row r="38" spans="1:6" ht="12.75">
      <c r="A38" s="3" t="s">
        <v>38</v>
      </c>
      <c r="D38" s="18"/>
      <c r="E38" s="18"/>
      <c r="F38" s="18"/>
    </row>
    <row r="39" spans="4:6" s="3" customFormat="1" ht="12.75">
      <c r="D39" s="18"/>
      <c r="E39" s="18"/>
      <c r="F39" s="18"/>
    </row>
    <row r="40" spans="1:6" ht="12.75">
      <c r="A40" s="3" t="s">
        <v>39</v>
      </c>
      <c r="D40" s="18"/>
      <c r="E40" s="18"/>
      <c r="F40" s="18"/>
    </row>
    <row r="41" spans="2:6" ht="12.75">
      <c r="B41" t="s">
        <v>40</v>
      </c>
      <c r="D41" s="18">
        <v>6500000</v>
      </c>
      <c r="E41" s="18"/>
      <c r="F41" s="19">
        <v>6500000</v>
      </c>
    </row>
    <row r="42" spans="2:6" ht="12.75">
      <c r="B42" t="s">
        <v>41</v>
      </c>
      <c r="D42" s="18">
        <v>3256257</v>
      </c>
      <c r="E42" s="18"/>
      <c r="F42" s="19">
        <v>3256257</v>
      </c>
    </row>
    <row r="43" spans="2:6" ht="12.75">
      <c r="B43" t="s">
        <v>42</v>
      </c>
      <c r="D43" s="18">
        <f>-1349492</f>
        <v>-1349492</v>
      </c>
      <c r="E43" s="18"/>
      <c r="F43" s="19">
        <f>-1349492</f>
        <v>-1349492</v>
      </c>
    </row>
    <row r="44" spans="2:6" ht="12.75">
      <c r="B44" t="s">
        <v>84</v>
      </c>
      <c r="D44" s="18">
        <f>Equity!I23</f>
        <v>578539</v>
      </c>
      <c r="E44" s="18"/>
      <c r="F44" s="19">
        <v>441829</v>
      </c>
    </row>
    <row r="45" spans="2:8" ht="12.75">
      <c r="B45" t="s">
        <v>83</v>
      </c>
      <c r="D45" s="22">
        <f>Equity!K23</f>
        <v>-2363272</v>
      </c>
      <c r="E45" s="23"/>
      <c r="F45" s="19">
        <f>-1963949</f>
        <v>-1963949</v>
      </c>
      <c r="H45" s="25">
        <f>F35-F50</f>
        <v>0</v>
      </c>
    </row>
    <row r="46" spans="1:9" ht="12.75">
      <c r="A46" s="3" t="s">
        <v>43</v>
      </c>
      <c r="D46" s="24">
        <f>SUM(D41:D45)</f>
        <v>6622032</v>
      </c>
      <c r="E46" s="23"/>
      <c r="F46" s="24">
        <f>SUM(F41:F45)</f>
        <v>6884645</v>
      </c>
      <c r="I46" s="25"/>
    </row>
    <row r="47" spans="1:9" ht="12.75">
      <c r="A47" s="26"/>
      <c r="B47" s="11"/>
      <c r="C47" s="11"/>
      <c r="D47" s="27"/>
      <c r="E47" s="27"/>
      <c r="F47" s="27"/>
      <c r="I47" s="25"/>
    </row>
    <row r="48" spans="1:6" ht="12.75">
      <c r="A48" s="3" t="s">
        <v>44</v>
      </c>
      <c r="B48" s="11"/>
      <c r="C48" s="11"/>
      <c r="D48" s="27"/>
      <c r="E48" s="27"/>
      <c r="F48" s="27"/>
    </row>
    <row r="49" spans="1:9" ht="12.75">
      <c r="A49" s="26"/>
      <c r="B49" t="s">
        <v>45</v>
      </c>
      <c r="C49" s="11"/>
      <c r="D49" s="18">
        <v>0</v>
      </c>
      <c r="E49" s="27"/>
      <c r="F49" s="28">
        <v>0</v>
      </c>
      <c r="I49" s="29"/>
    </row>
    <row r="50" spans="1:9" ht="13.5" thickBot="1">
      <c r="A50" s="26"/>
      <c r="B50" s="11"/>
      <c r="C50" s="11"/>
      <c r="D50" s="30">
        <f>D46+D49</f>
        <v>6622032</v>
      </c>
      <c r="E50" s="27"/>
      <c r="F50" s="30">
        <f>F46+F49</f>
        <v>6884645</v>
      </c>
      <c r="H50" s="25">
        <f>D35-D50</f>
        <v>0</v>
      </c>
      <c r="I50" s="25"/>
    </row>
    <row r="51" spans="1:6" ht="13.5" thickTop="1">
      <c r="A51" s="26"/>
      <c r="B51" s="11"/>
      <c r="C51" s="11"/>
      <c r="D51" s="31"/>
      <c r="E51" s="27"/>
      <c r="F51" s="27"/>
    </row>
    <row r="52" spans="1:6" ht="12.75">
      <c r="A52" s="26"/>
      <c r="B52" s="11"/>
      <c r="C52" s="11"/>
      <c r="D52" s="27"/>
      <c r="E52" s="27"/>
      <c r="F52" s="27"/>
    </row>
    <row r="53" spans="1:9" ht="13.5" thickBot="1">
      <c r="A53" s="3" t="s">
        <v>46</v>
      </c>
      <c r="B53" s="11"/>
      <c r="C53" s="11"/>
      <c r="D53" s="32">
        <f>((D46)/65000000)*100</f>
        <v>10.187741538461538</v>
      </c>
      <c r="E53" s="27"/>
      <c r="F53" s="32">
        <f>((F46)/65000000)*100</f>
        <v>10.591761538461538</v>
      </c>
      <c r="I53" s="25"/>
    </row>
    <row r="54" ht="13.5" thickTop="1"/>
    <row r="56" ht="12.75">
      <c r="A56" t="s">
        <v>47</v>
      </c>
    </row>
    <row r="57" ht="12.75">
      <c r="A57" t="s">
        <v>115</v>
      </c>
    </row>
    <row r="58" ht="12.75">
      <c r="A58" s="10"/>
    </row>
    <row r="59" spans="1:4" ht="12.75">
      <c r="A59" s="33"/>
      <c r="D59" s="25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spans="2:4" ht="12.75">
      <c r="B70" s="34"/>
      <c r="D70" s="25"/>
    </row>
    <row r="71" ht="12.75">
      <c r="B71" s="35"/>
    </row>
    <row r="72" ht="12.75">
      <c r="B72" s="35"/>
    </row>
    <row r="73" ht="15">
      <c r="B73" s="36"/>
    </row>
    <row r="74" ht="15">
      <c r="B74" s="36"/>
    </row>
    <row r="75" ht="12.75">
      <c r="D75" s="25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&amp;CPage 2 of 12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workbookViewId="0" topLeftCell="A16">
      <selection activeCell="A40" sqref="A40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49" t="str">
        <f>'[1]Income Statement'!C2:G2</f>
        <v>KZEN SOLUTIONS BERHAD</v>
      </c>
      <c r="D2" s="49"/>
      <c r="E2" s="49"/>
      <c r="F2" s="49"/>
      <c r="G2" s="49"/>
      <c r="H2" s="49"/>
      <c r="I2" s="49"/>
      <c r="J2" s="49"/>
      <c r="K2" s="49"/>
    </row>
    <row r="3" spans="3:11" ht="12.75">
      <c r="C3" s="49" t="str">
        <f>'[1]Income Statement'!C3:G3</f>
        <v>Company no. 645677-D</v>
      </c>
      <c r="D3" s="49"/>
      <c r="E3" s="49"/>
      <c r="F3" s="49"/>
      <c r="G3" s="49"/>
      <c r="H3" s="49"/>
      <c r="I3" s="49"/>
      <c r="J3" s="49"/>
      <c r="K3" s="49"/>
    </row>
    <row r="4" spans="3:11" ht="12.75">
      <c r="C4" s="49" t="s">
        <v>2</v>
      </c>
      <c r="D4" s="49"/>
      <c r="E4" s="49"/>
      <c r="F4" s="49"/>
      <c r="G4" s="49"/>
      <c r="H4" s="49"/>
      <c r="I4" s="49"/>
      <c r="J4" s="49"/>
      <c r="K4" s="49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0" t="str">
        <f>'Balance Sheets'!A6:F6</f>
        <v>QUARTERLY FINANCIAL REPORT FOR THE FIRST QUARTER ENDED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3.5" thickBot="1">
      <c r="A7" s="55" t="str">
        <f>'Balance Sheets'!A7:F7</f>
        <v>31 MARCH 2008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9" spans="1:2" ht="12.75">
      <c r="A9" s="3" t="s">
        <v>48</v>
      </c>
      <c r="B9" s="3"/>
    </row>
    <row r="10" spans="1:2" ht="12.75">
      <c r="A10" s="3"/>
      <c r="B10" s="3"/>
    </row>
    <row r="11" spans="5:11" ht="12.75">
      <c r="E11" s="1" t="s">
        <v>49</v>
      </c>
      <c r="G11" s="1" t="s">
        <v>49</v>
      </c>
      <c r="K11" s="1"/>
    </row>
    <row r="12" spans="3:13" ht="12.75">
      <c r="C12" s="1"/>
      <c r="D12" s="1"/>
      <c r="E12" s="1" t="s">
        <v>50</v>
      </c>
      <c r="F12" s="1"/>
      <c r="G12" s="1" t="s">
        <v>50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51</v>
      </c>
      <c r="F13" s="1"/>
      <c r="G13" s="1" t="s">
        <v>52</v>
      </c>
      <c r="H13" s="1"/>
      <c r="I13" s="1" t="s">
        <v>85</v>
      </c>
      <c r="J13" s="1"/>
      <c r="K13" s="1" t="s">
        <v>95</v>
      </c>
      <c r="L13" s="1"/>
      <c r="M13" s="1"/>
    </row>
    <row r="14" spans="3:13" ht="12.75">
      <c r="C14" s="5" t="s">
        <v>53</v>
      </c>
      <c r="D14" s="4"/>
      <c r="E14" s="5" t="s">
        <v>54</v>
      </c>
      <c r="F14" s="5"/>
      <c r="G14" s="5" t="s">
        <v>55</v>
      </c>
      <c r="H14" s="5"/>
      <c r="I14" s="1" t="s">
        <v>86</v>
      </c>
      <c r="J14" s="5"/>
      <c r="K14" s="5" t="s">
        <v>96</v>
      </c>
      <c r="L14" s="5"/>
      <c r="M14" s="5" t="s">
        <v>56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106</v>
      </c>
      <c r="C17" s="18">
        <v>6500000</v>
      </c>
      <c r="D17" s="18"/>
      <c r="E17" s="18">
        <v>3256257</v>
      </c>
      <c r="F17" s="18"/>
      <c r="G17" s="18">
        <f>-1349492</f>
        <v>-1349492</v>
      </c>
      <c r="H17" s="18"/>
      <c r="I17" s="18">
        <v>441829</v>
      </c>
      <c r="J17" s="18"/>
      <c r="K17" s="18">
        <f>-1963949</f>
        <v>-1963949</v>
      </c>
      <c r="L17" s="18"/>
      <c r="M17" s="18">
        <f>SUM(C17:K17)</f>
        <v>6884645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81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-399323</v>
      </c>
      <c r="L19" s="18"/>
      <c r="M19" s="18">
        <f>SUM(C19:K19)</f>
        <v>-399323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91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v>136710</v>
      </c>
      <c r="J21" s="18"/>
      <c r="K21" s="18">
        <v>0</v>
      </c>
      <c r="L21" s="18"/>
      <c r="M21" s="18">
        <f>SUM(C21:K21)</f>
        <v>136710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3.5" thickBot="1">
      <c r="A23" s="10" t="s">
        <v>105</v>
      </c>
      <c r="C23" s="21">
        <f>SUM(C17:C22)</f>
        <v>6500000</v>
      </c>
      <c r="D23" s="18"/>
      <c r="E23" s="21">
        <f>SUM(E17:E22)</f>
        <v>3256257</v>
      </c>
      <c r="F23" s="23"/>
      <c r="G23" s="21">
        <f>SUM(G17:G22)</f>
        <v>-1349492</v>
      </c>
      <c r="H23" s="23"/>
      <c r="I23" s="21">
        <f>SUM(I17:I22)</f>
        <v>578539</v>
      </c>
      <c r="J23" s="23"/>
      <c r="K23" s="21">
        <f>SUM(K17:K22)</f>
        <v>-2363272</v>
      </c>
      <c r="L23" s="18"/>
      <c r="M23" s="21">
        <f>SUM(M17:M22)</f>
        <v>6622032</v>
      </c>
    </row>
    <row r="24" ht="13.5" thickTop="1">
      <c r="A24" s="10"/>
    </row>
    <row r="25" spans="1:13" ht="12.75">
      <c r="A25" s="10" t="s">
        <v>90</v>
      </c>
      <c r="B25" s="3"/>
      <c r="C25" s="18">
        <v>6500000</v>
      </c>
      <c r="D25" s="18"/>
      <c r="E25" s="18">
        <v>3256257</v>
      </c>
      <c r="F25" s="18"/>
      <c r="G25" s="18">
        <f>-1349492</f>
        <v>-1349492</v>
      </c>
      <c r="H25" s="18"/>
      <c r="I25" s="18">
        <v>73128</v>
      </c>
      <c r="J25" s="18"/>
      <c r="K25" s="18">
        <f>-956874</f>
        <v>-956874</v>
      </c>
      <c r="L25" s="18"/>
      <c r="M25" s="18">
        <f>SUM(C25:K25)</f>
        <v>7523019</v>
      </c>
    </row>
    <row r="26" spans="1:13" ht="12.75">
      <c r="A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0" t="s">
        <v>81</v>
      </c>
      <c r="C27" s="18">
        <v>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f>'Income Statement'!I43</f>
        <v>-349326</v>
      </c>
      <c r="L27" s="18"/>
      <c r="M27" s="18">
        <f>SUM(C27:K27)</f>
        <v>-349326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0" t="s">
        <v>91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175410</v>
      </c>
      <c r="J29" s="18"/>
      <c r="K29" s="18">
        <v>0</v>
      </c>
      <c r="L29" s="18"/>
      <c r="M29" s="18">
        <f>SUM(C29:K29)</f>
        <v>175410</v>
      </c>
    </row>
    <row r="30" spans="1:13" ht="12.75">
      <c r="A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3.5" thickBot="1">
      <c r="A31" s="10" t="s">
        <v>104</v>
      </c>
      <c r="C31" s="21">
        <f>SUM(C25:C30)</f>
        <v>6500000</v>
      </c>
      <c r="D31" s="18"/>
      <c r="E31" s="21">
        <f>SUM(E25:E30)</f>
        <v>3256257</v>
      </c>
      <c r="F31" s="23"/>
      <c r="G31" s="21">
        <f>SUM(G25:G30)</f>
        <v>-1349492</v>
      </c>
      <c r="H31" s="23"/>
      <c r="I31" s="21">
        <f>SUM(I25:I30)</f>
        <v>248538</v>
      </c>
      <c r="J31" s="23"/>
      <c r="K31" s="21">
        <f>SUM(K25:K30)</f>
        <v>-1306200</v>
      </c>
      <c r="L31" s="18"/>
      <c r="M31" s="21">
        <f>SUM(M25:M30)</f>
        <v>7349103</v>
      </c>
    </row>
    <row r="32" ht="13.5" thickTop="1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t="s">
        <v>57</v>
      </c>
    </row>
    <row r="39" ht="12.75">
      <c r="A39" t="s">
        <v>115</v>
      </c>
    </row>
    <row r="40" s="3" customFormat="1" ht="12.75">
      <c r="A40" s="10"/>
    </row>
    <row r="41" spans="1:13" ht="12.75">
      <c r="A41" s="3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3:13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3:13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3" customFormat="1" ht="12.75">
      <c r="A4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3:13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3:13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3:13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11"/>
      <c r="B48" s="1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3:13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11"/>
      <c r="B50" s="1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workbookViewId="0" topLeftCell="A31">
      <selection activeCell="J55" sqref="J55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49" t="str">
        <f>'[2]Income Statement'!C2</f>
        <v>KZEN SOLUTIONS BERHAD</v>
      </c>
      <c r="B2" s="49"/>
      <c r="C2" s="49"/>
      <c r="D2" s="49"/>
      <c r="E2" s="49"/>
      <c r="F2" s="49"/>
      <c r="G2" s="49"/>
    </row>
    <row r="3" spans="1:7" ht="12.75">
      <c r="A3" s="49" t="str">
        <f>'[2]Income Statement'!C3</f>
        <v>Company no. 645677-D</v>
      </c>
      <c r="B3" s="49"/>
      <c r="C3" s="49"/>
      <c r="D3" s="49"/>
      <c r="E3" s="49"/>
      <c r="F3" s="49"/>
      <c r="G3" s="49"/>
    </row>
    <row r="4" spans="1:7" ht="12.75">
      <c r="A4" s="49" t="str">
        <f>'[2]Income Statement'!C4</f>
        <v>(Incorporated in Malaysia)</v>
      </c>
      <c r="B4" s="49"/>
      <c r="C4" s="49"/>
      <c r="D4" s="49"/>
      <c r="E4" s="49"/>
      <c r="F4" s="49"/>
      <c r="G4" s="49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50" t="str">
        <f>Equity!A6</f>
        <v>QUARTERLY FINANCIAL REPORT FOR THE FIRST QUARTER ENDED</v>
      </c>
      <c r="B6" s="50"/>
      <c r="C6" s="50"/>
      <c r="D6" s="50"/>
      <c r="E6" s="50"/>
      <c r="F6" s="50"/>
      <c r="G6" s="50"/>
    </row>
    <row r="7" spans="1:7" ht="13.5" thickBot="1">
      <c r="A7" s="55" t="str">
        <f>Equity!A7</f>
        <v>31 MARCH 2008</v>
      </c>
      <c r="B7" s="55"/>
      <c r="C7" s="55"/>
      <c r="D7" s="55"/>
      <c r="E7" s="55"/>
      <c r="F7" s="55"/>
      <c r="G7" s="55"/>
    </row>
    <row r="9" spans="1:4" ht="12.75">
      <c r="A9" s="3" t="s">
        <v>58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59</v>
      </c>
      <c r="F11" s="1"/>
      <c r="G11" s="1" t="s">
        <v>60</v>
      </c>
    </row>
    <row r="12" spans="5:7" ht="12.75">
      <c r="E12" s="1" t="s">
        <v>61</v>
      </c>
      <c r="F12" s="1"/>
      <c r="G12" s="1" t="s">
        <v>61</v>
      </c>
    </row>
    <row r="13" spans="5:7" ht="12.75">
      <c r="E13" s="17" t="s">
        <v>102</v>
      </c>
      <c r="F13" s="1"/>
      <c r="G13" s="4" t="s">
        <v>103</v>
      </c>
    </row>
    <row r="14" spans="5:7" ht="12.75" outlineLevel="1">
      <c r="E14" s="4"/>
      <c r="F14" s="4"/>
      <c r="G14" s="5"/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63</v>
      </c>
    </row>
    <row r="19" spans="2:7" ht="12.75">
      <c r="B19" t="s">
        <v>92</v>
      </c>
      <c r="E19" s="7">
        <f>'Income Statement'!G33</f>
        <v>-399323</v>
      </c>
      <c r="F19" s="7"/>
      <c r="G19" s="7">
        <f>'Income Statement'!I33</f>
        <v>-349326</v>
      </c>
    </row>
    <row r="20" spans="2:7" ht="12.75">
      <c r="B20"/>
      <c r="E20" s="7"/>
      <c r="F20" s="7"/>
      <c r="G20" s="7"/>
    </row>
    <row r="21" spans="2:7" ht="12.75">
      <c r="B21" t="s">
        <v>64</v>
      </c>
      <c r="E21" s="38"/>
      <c r="F21" s="38"/>
      <c r="G21" s="38"/>
    </row>
    <row r="22" spans="3:7" ht="12.75">
      <c r="C22" t="s">
        <v>65</v>
      </c>
      <c r="E22" s="38">
        <v>203016</v>
      </c>
      <c r="F22" s="38"/>
      <c r="G22" s="38">
        <v>254294</v>
      </c>
    </row>
    <row r="23" spans="3:7" ht="12.75">
      <c r="C23" t="s">
        <v>20</v>
      </c>
      <c r="E23" s="8">
        <f>-25827</f>
        <v>-25827</v>
      </c>
      <c r="F23" s="38"/>
      <c r="G23" s="8">
        <f>-37164</f>
        <v>-37164</v>
      </c>
    </row>
    <row r="24" spans="2:7" ht="12.75">
      <c r="B24" s="10" t="s">
        <v>99</v>
      </c>
      <c r="E24" s="38">
        <f>SUM(E19:E23)</f>
        <v>-222134</v>
      </c>
      <c r="F24" s="38"/>
      <c r="G24" s="38">
        <f>SUM(G19:G23)</f>
        <v>-132196</v>
      </c>
    </row>
    <row r="25" spans="5:7" s="3" customFormat="1" ht="12.75">
      <c r="E25" s="39"/>
      <c r="F25" s="39"/>
      <c r="G25" s="39"/>
    </row>
    <row r="26" spans="2:7" ht="12.75">
      <c r="B26" s="10" t="s">
        <v>66</v>
      </c>
      <c r="E26" s="38"/>
      <c r="F26" s="38"/>
      <c r="G26" s="38"/>
    </row>
    <row r="27" spans="2:7" ht="12.75">
      <c r="B27" s="10"/>
      <c r="C27" t="s">
        <v>67</v>
      </c>
      <c r="E27" s="38">
        <v>776240</v>
      </c>
      <c r="F27" s="38"/>
      <c r="G27" s="38">
        <f>-273764</f>
        <v>-273764</v>
      </c>
    </row>
    <row r="28" spans="2:7" ht="12.75">
      <c r="B28" s="10"/>
      <c r="C28" t="s">
        <v>68</v>
      </c>
      <c r="E28" s="8">
        <f>-172693</f>
        <v>-172693</v>
      </c>
      <c r="F28" s="38"/>
      <c r="G28" s="8">
        <f>-32668</f>
        <v>-32668</v>
      </c>
    </row>
    <row r="29" spans="2:7" ht="12.75">
      <c r="B29" s="10" t="s">
        <v>112</v>
      </c>
      <c r="E29" s="38">
        <f>SUM(E24:E28)</f>
        <v>381413</v>
      </c>
      <c r="F29" s="38"/>
      <c r="G29" s="38">
        <f>SUM(G24:G28)</f>
        <v>-438628</v>
      </c>
    </row>
    <row r="30" spans="2:7" ht="12.75">
      <c r="B30" s="10"/>
      <c r="E30" s="38"/>
      <c r="F30" s="38"/>
      <c r="G30" s="38"/>
    </row>
    <row r="31" spans="2:7" s="3" customFormat="1" ht="12.75">
      <c r="B31" s="10" t="s">
        <v>69</v>
      </c>
      <c r="E31" s="22">
        <f>-10090</f>
        <v>-10090</v>
      </c>
      <c r="F31" s="39"/>
      <c r="G31" s="22">
        <f>-7910</f>
        <v>-7910</v>
      </c>
    </row>
    <row r="32" spans="2:7" ht="12.75">
      <c r="B32" s="3" t="s">
        <v>111</v>
      </c>
      <c r="E32" s="40">
        <f>SUM(E29:E31)</f>
        <v>371323</v>
      </c>
      <c r="F32" s="38"/>
      <c r="G32" s="40">
        <f>SUM(G29:G31)</f>
        <v>-446538</v>
      </c>
    </row>
    <row r="33" spans="2:7" ht="12.75">
      <c r="B33" s="10"/>
      <c r="E33" s="38"/>
      <c r="F33" s="38"/>
      <c r="G33" s="38"/>
    </row>
    <row r="34" spans="1:7" ht="12.75">
      <c r="A34" s="3" t="s">
        <v>70</v>
      </c>
      <c r="B34" s="10"/>
      <c r="E34" s="38"/>
      <c r="F34" s="38"/>
      <c r="G34" s="38"/>
    </row>
    <row r="35" spans="2:7" s="3" customFormat="1" ht="12.75">
      <c r="B35" s="10" t="s">
        <v>94</v>
      </c>
      <c r="E35" s="23">
        <f>-16352</f>
        <v>-16352</v>
      </c>
      <c r="F35" s="39"/>
      <c r="G35" s="23">
        <f>-1836</f>
        <v>-1836</v>
      </c>
    </row>
    <row r="36" spans="2:7" s="3" customFormat="1" ht="12.75">
      <c r="B36" s="10" t="s">
        <v>72</v>
      </c>
      <c r="E36" s="23">
        <f>-175633</f>
        <v>-175633</v>
      </c>
      <c r="F36" s="39"/>
      <c r="G36" s="23">
        <f>-135981</f>
        <v>-135981</v>
      </c>
    </row>
    <row r="37" spans="2:7" s="3" customFormat="1" ht="12.75">
      <c r="B37" s="10" t="s">
        <v>110</v>
      </c>
      <c r="E37" s="23">
        <f>-50000</f>
        <v>-50000</v>
      </c>
      <c r="F37" s="39"/>
      <c r="G37" s="23">
        <v>0</v>
      </c>
    </row>
    <row r="38" spans="2:7" ht="12.75">
      <c r="B38" s="10" t="s">
        <v>20</v>
      </c>
      <c r="E38" s="8">
        <f>-E23</f>
        <v>25827</v>
      </c>
      <c r="F38" s="38"/>
      <c r="G38" s="8">
        <f>-G23</f>
        <v>37164</v>
      </c>
    </row>
    <row r="39" spans="2:7" ht="12.75">
      <c r="B39" s="3" t="s">
        <v>93</v>
      </c>
      <c r="E39" s="40">
        <f>SUM(E35:E38)</f>
        <v>-216158</v>
      </c>
      <c r="F39" s="38"/>
      <c r="G39" s="40">
        <f>SUM(G35:G38)</f>
        <v>-100653</v>
      </c>
    </row>
    <row r="40" spans="2:7" ht="12.75">
      <c r="B40" s="10"/>
      <c r="E40" s="38"/>
      <c r="F40" s="38"/>
      <c r="G40" s="38"/>
    </row>
    <row r="41" spans="2:7" ht="12.75">
      <c r="B41" s="10"/>
      <c r="E41" s="38"/>
      <c r="F41" s="38"/>
      <c r="G41" s="38"/>
    </row>
    <row r="42" spans="1:7" ht="12.75">
      <c r="A42" s="3" t="s">
        <v>113</v>
      </c>
      <c r="B42" s="10"/>
      <c r="E42" s="38">
        <f>E32+E39</f>
        <v>155165</v>
      </c>
      <c r="F42" s="38"/>
      <c r="G42" s="38">
        <f>G32+G39</f>
        <v>-547191</v>
      </c>
    </row>
    <row r="43" spans="1:7" ht="12.75">
      <c r="A43" s="26"/>
      <c r="B43" s="41"/>
      <c r="C43" s="11"/>
      <c r="D43" s="11"/>
      <c r="E43" s="38"/>
      <c r="F43" s="38"/>
      <c r="G43" s="38"/>
    </row>
    <row r="44" spans="1:7" ht="12.75">
      <c r="A44" s="3" t="s">
        <v>73</v>
      </c>
      <c r="B44" s="41"/>
      <c r="C44" s="11"/>
      <c r="D44" s="11"/>
      <c r="E44" s="38">
        <v>3722515</v>
      </c>
      <c r="F44" s="38"/>
      <c r="G44" s="38">
        <v>5181098</v>
      </c>
    </row>
    <row r="45" spans="2:7" ht="12.75">
      <c r="B45" s="10"/>
      <c r="C45" s="11"/>
      <c r="D45" s="11"/>
      <c r="E45" s="38"/>
      <c r="F45" s="38"/>
      <c r="G45" s="38"/>
    </row>
    <row r="46" spans="1:7" ht="13.5" thickBot="1">
      <c r="A46" s="3" t="s">
        <v>74</v>
      </c>
      <c r="B46" s="10"/>
      <c r="C46" s="11"/>
      <c r="D46" s="1" t="s">
        <v>71</v>
      </c>
      <c r="E46" s="42">
        <f>SUM(E42:E44)</f>
        <v>3877680</v>
      </c>
      <c r="F46" s="38"/>
      <c r="G46" s="42">
        <f>SUM(G42:G44)</f>
        <v>4633907</v>
      </c>
    </row>
    <row r="47" spans="2:7" ht="13.5" thickTop="1">
      <c r="B47" s="10"/>
      <c r="C47" s="11"/>
      <c r="D47" s="11"/>
      <c r="E47" s="38"/>
      <c r="F47" s="38"/>
      <c r="G47" s="38"/>
    </row>
    <row r="48" spans="2:7" ht="12.75">
      <c r="B48" s="10"/>
      <c r="C48" s="11"/>
      <c r="D48" s="11"/>
      <c r="E48" s="31"/>
      <c r="F48" s="27"/>
      <c r="G48" s="27"/>
    </row>
    <row r="49" spans="2:7" ht="12.75">
      <c r="B49" s="10"/>
      <c r="C49" s="34"/>
      <c r="E49" s="27"/>
      <c r="F49" s="27"/>
      <c r="G49" s="31"/>
    </row>
    <row r="50" spans="1:7" ht="12.75">
      <c r="A50" s="1" t="s">
        <v>71</v>
      </c>
      <c r="B50" s="10" t="s">
        <v>75</v>
      </c>
      <c r="F50" s="27"/>
      <c r="G50" s="31"/>
    </row>
    <row r="51" spans="2:7" ht="12.75">
      <c r="B51" s="10"/>
      <c r="F51" s="27"/>
      <c r="G51" s="31"/>
    </row>
    <row r="52" spans="2:7" ht="12.75">
      <c r="B52" s="10"/>
      <c r="E52" s="1" t="s">
        <v>82</v>
      </c>
      <c r="F52" s="3"/>
      <c r="G52" s="1" t="s">
        <v>82</v>
      </c>
    </row>
    <row r="53" spans="2:7" ht="12.75">
      <c r="B53" s="10"/>
      <c r="E53" s="17" t="s">
        <v>107</v>
      </c>
      <c r="F53" s="3"/>
      <c r="G53" s="17" t="s">
        <v>108</v>
      </c>
    </row>
    <row r="54" spans="2:7" ht="12.75">
      <c r="B54" s="10"/>
      <c r="E54" s="1" t="s">
        <v>13</v>
      </c>
      <c r="F54" s="27"/>
      <c r="G54" s="43" t="s">
        <v>13</v>
      </c>
    </row>
    <row r="55" spans="2:7" ht="12.75">
      <c r="B55" s="10"/>
      <c r="E55" s="44"/>
      <c r="F55" s="27"/>
      <c r="G55" s="45"/>
    </row>
    <row r="56" spans="2:7" ht="12.75">
      <c r="B56" s="10" t="s">
        <v>88</v>
      </c>
      <c r="E56" s="7">
        <v>3182559</v>
      </c>
      <c r="F56" s="27"/>
      <c r="G56" s="45">
        <v>4176691</v>
      </c>
    </row>
    <row r="57" spans="2:7" ht="12.75">
      <c r="B57" s="10" t="s">
        <v>33</v>
      </c>
      <c r="E57" s="7">
        <v>372935</v>
      </c>
      <c r="F57" s="27"/>
      <c r="G57" s="31">
        <v>144030</v>
      </c>
    </row>
    <row r="58" spans="2:7" ht="12.75">
      <c r="B58" s="10" t="s">
        <v>76</v>
      </c>
      <c r="E58" s="7">
        <v>322186</v>
      </c>
      <c r="F58" s="27"/>
      <c r="G58" s="31">
        <v>313186</v>
      </c>
    </row>
    <row r="59" spans="2:7" ht="13.5" thickBot="1">
      <c r="B59" s="10"/>
      <c r="E59" s="42">
        <f>SUM(E56:E58)</f>
        <v>3877680</v>
      </c>
      <c r="F59" s="27"/>
      <c r="G59" s="42">
        <f>SUM(G56:G58)</f>
        <v>4633907</v>
      </c>
    </row>
    <row r="60" spans="2:7" ht="13.5" thickTop="1">
      <c r="B60" s="10"/>
      <c r="E60" s="38"/>
      <c r="F60" s="27"/>
      <c r="G60" s="31"/>
    </row>
    <row r="61" spans="1:2" ht="12.75">
      <c r="A61" t="s">
        <v>77</v>
      </c>
      <c r="B61" s="10"/>
    </row>
    <row r="62" spans="1:2" ht="12.75">
      <c r="A62" t="s">
        <v>115</v>
      </c>
      <c r="B62" s="10"/>
    </row>
    <row r="63" spans="1:2" ht="12.75">
      <c r="A63" s="10"/>
      <c r="B63" s="10"/>
    </row>
    <row r="64" spans="1:2" ht="12.75">
      <c r="A64" s="33"/>
      <c r="B64" s="10"/>
    </row>
    <row r="65" spans="1:2" ht="12.75">
      <c r="A65"/>
      <c r="B65" s="10"/>
    </row>
    <row r="66" spans="1:2" ht="12.75">
      <c r="A66"/>
      <c r="B66" s="10"/>
    </row>
    <row r="67" spans="1:2" ht="12.75">
      <c r="A67"/>
      <c r="B67" s="10"/>
    </row>
    <row r="68" spans="1:2" ht="12.75">
      <c r="A68"/>
      <c r="B68" s="10"/>
    </row>
    <row r="69" spans="1:2" ht="12.75">
      <c r="A69"/>
      <c r="B69" s="10"/>
    </row>
    <row r="70" ht="12.75">
      <c r="B70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2" r:id="rId1"/>
  <headerFooter alignWithMargins="0">
    <oddFooter>&amp;CPage 4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 </cp:lastModifiedBy>
  <cp:lastPrinted>2008-02-20T04:35:33Z</cp:lastPrinted>
  <dcterms:created xsi:type="dcterms:W3CDTF">2006-02-28T10:01:59Z</dcterms:created>
  <dcterms:modified xsi:type="dcterms:W3CDTF">2008-05-21T10:21:01Z</dcterms:modified>
  <cp:category/>
  <cp:version/>
  <cp:contentType/>
  <cp:contentStatus/>
</cp:coreProperties>
</file>